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тепло 1" sheetId="1" r:id="rId1"/>
  </sheets>
  <definedNames/>
  <calcPr fullCalcOnLoad="1"/>
</workbook>
</file>

<file path=xl/sharedStrings.xml><?xml version="1.0" encoding="utf-8"?>
<sst xmlns="http://schemas.openxmlformats.org/spreadsheetml/2006/main" count="110" uniqueCount="55">
  <si>
    <t xml:space="preserve"> </t>
  </si>
  <si>
    <t>един. измер.</t>
  </si>
  <si>
    <t>март</t>
  </si>
  <si>
    <t>май</t>
  </si>
  <si>
    <t>июнь</t>
  </si>
  <si>
    <t>июль</t>
  </si>
  <si>
    <t>авг</t>
  </si>
  <si>
    <t>сент</t>
  </si>
  <si>
    <t xml:space="preserve"> тыс. руб.</t>
  </si>
  <si>
    <t xml:space="preserve"> Гкал</t>
  </si>
  <si>
    <t>Итого по школам</t>
  </si>
  <si>
    <t>Итого по образованию</t>
  </si>
  <si>
    <t>МОБУ СОШ с. Ивановка</t>
  </si>
  <si>
    <t>МКОУ СОШ с. Кремово</t>
  </si>
  <si>
    <t>МОБУ СОШ с. Михайловка им. Крушанова</t>
  </si>
  <si>
    <t xml:space="preserve"> МКОУ СОШ с. Первомайское</t>
  </si>
  <si>
    <t>МКОУ СОШ с. Ширяевка</t>
  </si>
  <si>
    <t>МОБУ СОШ  № 2                      пос. Новошахтинский</t>
  </si>
  <si>
    <t>МКОУ НОШ с. Горное</t>
  </si>
  <si>
    <t>ММБУК ММР "Методическое культурно-информационное объединение"</t>
  </si>
  <si>
    <t>МКОУ СОШ № 1                                 пос. Новошахтинский</t>
  </si>
  <si>
    <t>МКОУ СОШ  с. Осиновка</t>
  </si>
  <si>
    <t>январь</t>
  </si>
  <si>
    <t>февраль</t>
  </si>
  <si>
    <t>апрель</t>
  </si>
  <si>
    <t>октябрь</t>
  </si>
  <si>
    <t>ноябрь</t>
  </si>
  <si>
    <t>декабрь</t>
  </si>
  <si>
    <t>Гкал</t>
  </si>
  <si>
    <t xml:space="preserve">СОШ с.Ляличи </t>
  </si>
  <si>
    <t>Итого по ДОУ</t>
  </si>
  <si>
    <t>тыс.руб</t>
  </si>
  <si>
    <t>Всего по учреждениям</t>
  </si>
  <si>
    <t>МКОУ СОШ с. Абрамовка</t>
  </si>
  <si>
    <t>МКОУ ООШ с. Григорьевка</t>
  </si>
  <si>
    <t>МДОБУ "Ручеек"</t>
  </si>
  <si>
    <t>МДОБУ "Росинка"</t>
  </si>
  <si>
    <t>МДОБУ "Золотой ключик"</t>
  </si>
  <si>
    <t>МДОБУ  "Василек"</t>
  </si>
  <si>
    <t>МДОБУ "Светлячок"</t>
  </si>
  <si>
    <t>МДОБУ "Буратино"</t>
  </si>
  <si>
    <t>МДОБУ "Журавлик" (с учетом д/с  с.Горное)</t>
  </si>
  <si>
    <t>МОБУ ДОД ДЮСШ с. Михайловка</t>
  </si>
  <si>
    <t>МКУ "УОТОД АММР"</t>
  </si>
  <si>
    <t>Наименование
потребителей</t>
  </si>
  <si>
    <t>МДОБУ "Березка" (с учетом д/с с.Ляличи)</t>
  </si>
  <si>
    <t>тыс. руб.</t>
  </si>
  <si>
    <t>МБУ «МФЦ»</t>
  </si>
  <si>
    <t>Лимиты потребления тепловой энергии на 2017 год для  
учреждений, обслуживаемых КГУП "Примтеплоэнерго"</t>
  </si>
  <si>
    <t>Лимит на
2017 год</t>
  </si>
  <si>
    <t>утв.тариф на 1 полугодие 2017 года - 4586,55 руб/Гкал</t>
  </si>
  <si>
    <t>утв.тариф на 2 полугодие 2017 года - 4787,56 руб/Гкал</t>
  </si>
  <si>
    <t>МБОУ ДО "Детская  школа искусств" с.Михайловка</t>
  </si>
  <si>
    <t>Администарция Михайловского муниципального района</t>
  </si>
  <si>
    <t>Приложение 3
к постановлению администрации  
Михайловского муниципального района
"06" сентября 2016 г. № 541-па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</si>
</sst>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"/>
    <numFmt numFmtId="167" formatCode="0.00000"/>
    <numFmt numFmtId="168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68" fontId="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8" fontId="1" fillId="0" borderId="11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15" zoomScaleNormal="115" zoomScalePageLayoutView="0" workbookViewId="0" topLeftCell="A1">
      <pane xSplit="6" ySplit="9" topLeftCell="G54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1" sqref="A1:O68"/>
    </sheetView>
  </sheetViews>
  <sheetFormatPr defaultColWidth="9.00390625" defaultRowHeight="12.75"/>
  <cols>
    <col min="1" max="1" width="21.375" style="1" customWidth="1"/>
    <col min="2" max="2" width="7.75390625" style="3" customWidth="1"/>
    <col min="3" max="3" width="11.75390625" style="4" customWidth="1"/>
    <col min="4" max="5" width="9.875" style="3" customWidth="1"/>
    <col min="6" max="6" width="10.00390625" style="3" customWidth="1"/>
    <col min="7" max="7" width="9.75390625" style="3" customWidth="1"/>
    <col min="8" max="8" width="4.875" style="3" customWidth="1"/>
    <col min="9" max="10" width="5.125" style="3" customWidth="1"/>
    <col min="11" max="11" width="4.25390625" style="3" customWidth="1"/>
    <col min="12" max="12" width="4.875" style="3" customWidth="1"/>
    <col min="13" max="13" width="7.875" style="3" customWidth="1"/>
    <col min="14" max="15" width="8.125" style="3" customWidth="1"/>
    <col min="16" max="16" width="9.125" style="3" customWidth="1"/>
    <col min="17" max="16384" width="9.125" style="1" customWidth="1"/>
  </cols>
  <sheetData>
    <row r="1" spans="1:15" ht="68.25" customHeight="1">
      <c r="A1" s="40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36" customHeight="1">
      <c r="A2" s="42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9.7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9:15" ht="15" customHeight="1">
      <c r="I4" s="5"/>
      <c r="J4" s="37" t="s">
        <v>50</v>
      </c>
      <c r="K4" s="38"/>
      <c r="L4" s="38"/>
      <c r="M4" s="38"/>
      <c r="N4" s="38"/>
      <c r="O4" s="38"/>
    </row>
    <row r="5" spans="9:15" ht="15" customHeight="1">
      <c r="I5" s="5"/>
      <c r="J5" s="37" t="s">
        <v>51</v>
      </c>
      <c r="K5" s="38"/>
      <c r="L5" s="38"/>
      <c r="M5" s="38"/>
      <c r="N5" s="38"/>
      <c r="O5" s="38"/>
    </row>
    <row r="6" spans="9:15" ht="12.75" customHeight="1" hidden="1">
      <c r="I6" s="5" t="s">
        <v>0</v>
      </c>
      <c r="J6" s="9"/>
      <c r="K6" s="25"/>
      <c r="L6" s="45"/>
      <c r="M6" s="46"/>
      <c r="N6" s="46"/>
      <c r="O6" s="46"/>
    </row>
    <row r="7" spans="13:15" ht="12.75" customHeight="1">
      <c r="M7" s="6"/>
      <c r="N7" s="6"/>
      <c r="O7" s="6"/>
    </row>
    <row r="8" spans="1:16" s="11" customFormat="1" ht="27.75" customHeight="1">
      <c r="A8" s="31" t="s">
        <v>44</v>
      </c>
      <c r="B8" s="32" t="s">
        <v>1</v>
      </c>
      <c r="C8" s="33" t="s">
        <v>49</v>
      </c>
      <c r="D8" s="26" t="s">
        <v>22</v>
      </c>
      <c r="E8" s="26" t="s">
        <v>23</v>
      </c>
      <c r="F8" s="26" t="s">
        <v>2</v>
      </c>
      <c r="G8" s="26" t="s">
        <v>24</v>
      </c>
      <c r="H8" s="26" t="s">
        <v>3</v>
      </c>
      <c r="I8" s="26" t="s">
        <v>4</v>
      </c>
      <c r="J8" s="26" t="s">
        <v>5</v>
      </c>
      <c r="K8" s="26" t="s">
        <v>6</v>
      </c>
      <c r="L8" s="26" t="s">
        <v>7</v>
      </c>
      <c r="M8" s="26" t="s">
        <v>25</v>
      </c>
      <c r="N8" s="26" t="s">
        <v>26</v>
      </c>
      <c r="O8" s="26" t="s">
        <v>27</v>
      </c>
      <c r="P8" s="10"/>
    </row>
    <row r="9" spans="1:16" s="13" customFormat="1" ht="28.5" customHeight="1">
      <c r="A9" s="36" t="s">
        <v>19</v>
      </c>
      <c r="B9" s="27" t="s">
        <v>9</v>
      </c>
      <c r="C9" s="34">
        <f aca="true" t="shared" si="0" ref="C9:C59">D9+E9+F9+G9+H9+I9+J9+K9+L9+M9+N9+O9</f>
        <v>236</v>
      </c>
      <c r="D9" s="35">
        <v>45.56</v>
      </c>
      <c r="E9" s="35">
        <v>38.83</v>
      </c>
      <c r="F9" s="35">
        <v>28.12</v>
      </c>
      <c r="G9" s="35">
        <v>15.51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22.57</v>
      </c>
      <c r="N9" s="35">
        <v>38.24</v>
      </c>
      <c r="O9" s="35">
        <v>47.17</v>
      </c>
      <c r="P9" s="12"/>
    </row>
    <row r="10" spans="1:16" s="13" customFormat="1" ht="30" customHeight="1">
      <c r="A10" s="36"/>
      <c r="B10" s="27" t="s">
        <v>8</v>
      </c>
      <c r="C10" s="34">
        <f t="shared" si="0"/>
        <v>1104.1308598</v>
      </c>
      <c r="D10" s="35">
        <f>D9*4586.55/1000</f>
        <v>208.963218</v>
      </c>
      <c r="E10" s="35">
        <f>E9*4586.55/1000</f>
        <v>178.0957365</v>
      </c>
      <c r="F10" s="35">
        <f>F9*4586.55/1000</f>
        <v>128.97378600000002</v>
      </c>
      <c r="G10" s="35">
        <f>G9*4586.55/1000</f>
        <v>71.13739050000001</v>
      </c>
      <c r="H10" s="35">
        <f>H9*4714.97/1000</f>
        <v>0</v>
      </c>
      <c r="I10" s="35">
        <f>I9*4714.97/1000</f>
        <v>0</v>
      </c>
      <c r="J10" s="35">
        <f>J9*4714.97/1000</f>
        <v>0</v>
      </c>
      <c r="K10" s="35">
        <f>K9*4714.97/1000</f>
        <v>0</v>
      </c>
      <c r="L10" s="35">
        <f>L9*4714.97/1000</f>
        <v>0</v>
      </c>
      <c r="M10" s="35">
        <f>M9*4787.56/1000</f>
        <v>108.05522920000001</v>
      </c>
      <c r="N10" s="35">
        <f>N9*4787.56/1000</f>
        <v>183.07629440000002</v>
      </c>
      <c r="O10" s="35">
        <f>O9*4787.56/1000</f>
        <v>225.82920520000002</v>
      </c>
      <c r="P10" s="12"/>
    </row>
    <row r="11" spans="1:16" s="11" customFormat="1" ht="16.5" customHeight="1">
      <c r="A11" s="36" t="s">
        <v>43</v>
      </c>
      <c r="B11" s="27" t="s">
        <v>9</v>
      </c>
      <c r="C11" s="34">
        <f>SUM(D11:O11)</f>
        <v>483.70000000000005</v>
      </c>
      <c r="D11" s="35">
        <v>113.9</v>
      </c>
      <c r="E11" s="35">
        <v>97.4</v>
      </c>
      <c r="F11" s="35">
        <v>59.9</v>
      </c>
      <c r="G11" s="35">
        <v>32.3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17.3</v>
      </c>
      <c r="N11" s="35">
        <v>60.3</v>
      </c>
      <c r="O11" s="35">
        <v>102.6</v>
      </c>
      <c r="P11" s="10"/>
    </row>
    <row r="12" spans="1:17" s="11" customFormat="1" ht="15.75" customHeight="1">
      <c r="A12" s="36"/>
      <c r="B12" s="27" t="s">
        <v>8</v>
      </c>
      <c r="C12" s="34">
        <f t="shared" si="0"/>
        <v>2254.736237</v>
      </c>
      <c r="D12" s="35">
        <f>D11*4586.55/1000</f>
        <v>522.408045</v>
      </c>
      <c r="E12" s="35">
        <f>E11*4586.55/1000</f>
        <v>446.72997000000004</v>
      </c>
      <c r="F12" s="35">
        <f>F11*4586.55/1000</f>
        <v>274.734345</v>
      </c>
      <c r="G12" s="35">
        <f>G11*4586.55/1000</f>
        <v>148.145565</v>
      </c>
      <c r="H12" s="35">
        <f>H11*4714.97/1000</f>
        <v>0</v>
      </c>
      <c r="I12" s="35">
        <f>I11*4714.97/1000</f>
        <v>0</v>
      </c>
      <c r="J12" s="35">
        <f>J11*4714.97/1000</f>
        <v>0</v>
      </c>
      <c r="K12" s="35">
        <f>K11*4714.97/1000</f>
        <v>0</v>
      </c>
      <c r="L12" s="35">
        <f>L11*4714.97/1000</f>
        <v>0</v>
      </c>
      <c r="M12" s="35">
        <f>M11*4787.56/1000</f>
        <v>82.82478800000001</v>
      </c>
      <c r="N12" s="35">
        <f>N11*4787.56/1000</f>
        <v>288.689868</v>
      </c>
      <c r="O12" s="35">
        <f>O11*4787.56/1000</f>
        <v>491.203656</v>
      </c>
      <c r="P12" s="10"/>
      <c r="Q12" s="14"/>
    </row>
    <row r="13" spans="1:16" s="13" customFormat="1" ht="15" customHeight="1">
      <c r="A13" s="36" t="s">
        <v>52</v>
      </c>
      <c r="B13" s="27" t="s">
        <v>9</v>
      </c>
      <c r="C13" s="34">
        <f t="shared" si="0"/>
        <v>62</v>
      </c>
      <c r="D13" s="35">
        <v>11</v>
      </c>
      <c r="E13" s="35">
        <v>8.92</v>
      </c>
      <c r="F13" s="35">
        <v>7</v>
      </c>
      <c r="G13" s="35">
        <v>6</v>
      </c>
      <c r="H13" s="35">
        <f aca="true" t="shared" si="1" ref="H13:L19">H12*4714.97/1000</f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v>5.4</v>
      </c>
      <c r="N13" s="35">
        <v>11.18</v>
      </c>
      <c r="O13" s="35">
        <v>12.5</v>
      </c>
      <c r="P13" s="12"/>
    </row>
    <row r="14" spans="1:16" s="13" customFormat="1" ht="23.25" customHeight="1">
      <c r="A14" s="36"/>
      <c r="B14" s="27" t="s">
        <v>8</v>
      </c>
      <c r="C14" s="34">
        <f t="shared" si="0"/>
        <v>290.21147080000003</v>
      </c>
      <c r="D14" s="35">
        <f>D13*4586.55/1000</f>
        <v>50.45205</v>
      </c>
      <c r="E14" s="35">
        <f>E13*4586.55/1000</f>
        <v>40.912026</v>
      </c>
      <c r="F14" s="35">
        <f>F13*4586.55/1000</f>
        <v>32.105850000000004</v>
      </c>
      <c r="G14" s="35">
        <f>G13*4586.55/1000</f>
        <v>27.5193</v>
      </c>
      <c r="H14" s="35">
        <f t="shared" si="1"/>
        <v>0</v>
      </c>
      <c r="I14" s="35">
        <f t="shared" si="1"/>
        <v>0</v>
      </c>
      <c r="J14" s="35">
        <f t="shared" si="1"/>
        <v>0</v>
      </c>
      <c r="K14" s="35">
        <f t="shared" si="1"/>
        <v>0</v>
      </c>
      <c r="L14" s="35">
        <f t="shared" si="1"/>
        <v>0</v>
      </c>
      <c r="M14" s="35">
        <f>M13*4787.56/1000</f>
        <v>25.852824000000005</v>
      </c>
      <c r="N14" s="35">
        <f>N13*4787.56/1000</f>
        <v>53.5249208</v>
      </c>
      <c r="O14" s="35">
        <f>O13*4787.56/1000</f>
        <v>59.84450000000001</v>
      </c>
      <c r="P14" s="12"/>
    </row>
    <row r="15" spans="1:16" s="16" customFormat="1" ht="17.25" customHeight="1">
      <c r="A15" s="36" t="s">
        <v>33</v>
      </c>
      <c r="B15" s="27" t="s">
        <v>9</v>
      </c>
      <c r="C15" s="34">
        <f t="shared" si="0"/>
        <v>260</v>
      </c>
      <c r="D15" s="35">
        <v>61.14</v>
      </c>
      <c r="E15" s="35">
        <v>48.27</v>
      </c>
      <c r="F15" s="35">
        <v>36.19</v>
      </c>
      <c r="G15" s="35">
        <v>18.01</v>
      </c>
      <c r="H15" s="35">
        <f t="shared" si="1"/>
        <v>0</v>
      </c>
      <c r="I15" s="35">
        <f t="shared" si="1"/>
        <v>0</v>
      </c>
      <c r="J15" s="35">
        <f t="shared" si="1"/>
        <v>0</v>
      </c>
      <c r="K15" s="35">
        <f t="shared" si="1"/>
        <v>0</v>
      </c>
      <c r="L15" s="35">
        <f t="shared" si="1"/>
        <v>0</v>
      </c>
      <c r="M15" s="35">
        <v>8.2</v>
      </c>
      <c r="N15" s="35">
        <v>34.38</v>
      </c>
      <c r="O15" s="35">
        <v>53.81</v>
      </c>
      <c r="P15" s="15"/>
    </row>
    <row r="16" spans="1:16" s="16" customFormat="1" ht="12.75">
      <c r="A16" s="36"/>
      <c r="B16" s="27" t="s">
        <v>8</v>
      </c>
      <c r="C16" s="34">
        <f t="shared" si="0"/>
        <v>1211.8783539</v>
      </c>
      <c r="D16" s="35">
        <f>D15*4586.55/1000</f>
        <v>280.421667</v>
      </c>
      <c r="E16" s="35">
        <f>E15*4586.55/1000</f>
        <v>221.39276850000005</v>
      </c>
      <c r="F16" s="35">
        <f>F15*4586.55/1000</f>
        <v>165.9872445</v>
      </c>
      <c r="G16" s="35">
        <f>G15*4586.55/1000</f>
        <v>82.60376550000001</v>
      </c>
      <c r="H16" s="35">
        <f t="shared" si="1"/>
        <v>0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>M15*4787.56/1000</f>
        <v>39.257992</v>
      </c>
      <c r="N16" s="35">
        <f>N15*4787.56/1000</f>
        <v>164.59631280000002</v>
      </c>
      <c r="O16" s="35">
        <f>O15*4787.56/1000</f>
        <v>257.61860360000003</v>
      </c>
      <c r="P16" s="15"/>
    </row>
    <row r="17" spans="1:16" s="16" customFormat="1" ht="12.75" customHeight="1">
      <c r="A17" s="36" t="s">
        <v>34</v>
      </c>
      <c r="B17" s="27" t="s">
        <v>9</v>
      </c>
      <c r="C17" s="34">
        <f t="shared" si="0"/>
        <v>396.60999999999996</v>
      </c>
      <c r="D17" s="35">
        <v>90.44</v>
      </c>
      <c r="E17" s="35">
        <v>72.52</v>
      </c>
      <c r="F17" s="35">
        <v>55.73</v>
      </c>
      <c r="G17" s="35">
        <v>30.39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v>16.06</v>
      </c>
      <c r="N17" s="35">
        <v>51.65</v>
      </c>
      <c r="O17" s="35">
        <v>79.82</v>
      </c>
      <c r="P17" s="15"/>
    </row>
    <row r="18" spans="1:16" s="16" customFormat="1" ht="12.75">
      <c r="A18" s="36"/>
      <c r="B18" s="27" t="s">
        <v>8</v>
      </c>
      <c r="C18" s="34">
        <f t="shared" si="0"/>
        <v>1848.7266008</v>
      </c>
      <c r="D18" s="35">
        <f>D17*4586.55/1000</f>
        <v>414.80758199999997</v>
      </c>
      <c r="E18" s="35">
        <f>E17*4586.55/1000</f>
        <v>332.616606</v>
      </c>
      <c r="F18" s="35">
        <f>F17*4586.55/1000</f>
        <v>255.6084315</v>
      </c>
      <c r="G18" s="35">
        <f>G17*4586.55/1000</f>
        <v>139.3852545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>M17*4787.56/1000</f>
        <v>76.8882136</v>
      </c>
      <c r="N18" s="35">
        <f>N17*4787.56/1000</f>
        <v>247.277474</v>
      </c>
      <c r="O18" s="35">
        <f>O17*4787.56/1000</f>
        <v>382.1430392</v>
      </c>
      <c r="P18" s="15"/>
    </row>
    <row r="19" spans="1:16" s="16" customFormat="1" ht="12.75" customHeight="1">
      <c r="A19" s="36" t="s">
        <v>12</v>
      </c>
      <c r="B19" s="27" t="s">
        <v>9</v>
      </c>
      <c r="C19" s="34">
        <f t="shared" si="0"/>
        <v>643.27</v>
      </c>
      <c r="D19" s="35">
        <v>153.44</v>
      </c>
      <c r="E19" s="35">
        <v>126.81</v>
      </c>
      <c r="F19" s="35">
        <v>79.56</v>
      </c>
      <c r="G19" s="35">
        <v>25.89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v>21.1</v>
      </c>
      <c r="N19" s="35">
        <v>94.27</v>
      </c>
      <c r="O19" s="35">
        <v>142.2</v>
      </c>
      <c r="P19" s="15"/>
    </row>
    <row r="20" spans="1:16" s="16" customFormat="1" ht="12.75">
      <c r="A20" s="36"/>
      <c r="B20" s="27" t="s">
        <v>8</v>
      </c>
      <c r="C20" s="34">
        <f t="shared" si="0"/>
        <v>3002.1641642</v>
      </c>
      <c r="D20" s="35">
        <f>D19*4586.55/1000</f>
        <v>703.760232</v>
      </c>
      <c r="E20" s="35">
        <f>E19*4586.55/1000</f>
        <v>581.6204055</v>
      </c>
      <c r="F20" s="35">
        <f>F19*4586.55/1000</f>
        <v>364.905918</v>
      </c>
      <c r="G20" s="35">
        <f>G19*4586.55/1000</f>
        <v>118.7457795</v>
      </c>
      <c r="H20" s="35">
        <f aca="true" t="shared" si="2" ref="H20:H28">H19*4714.97/1000</f>
        <v>0</v>
      </c>
      <c r="I20" s="35">
        <f aca="true" t="shared" si="3" ref="I20:I28">I19*4714.97/1000</f>
        <v>0</v>
      </c>
      <c r="J20" s="35">
        <f aca="true" t="shared" si="4" ref="J20:J28">J19*4714.97/1000</f>
        <v>0</v>
      </c>
      <c r="K20" s="35">
        <f aca="true" t="shared" si="5" ref="K20:K28">K19*4714.97/1000</f>
        <v>0</v>
      </c>
      <c r="L20" s="35">
        <f aca="true" t="shared" si="6" ref="L20:L28">L19*4714.97/1000</f>
        <v>0</v>
      </c>
      <c r="M20" s="35">
        <f>M19*4787.56/1000</f>
        <v>101.01751600000001</v>
      </c>
      <c r="N20" s="35">
        <f>N19*4787.56/1000</f>
        <v>451.32328120000005</v>
      </c>
      <c r="O20" s="35">
        <f>O19*4787.56/1000</f>
        <v>680.791032</v>
      </c>
      <c r="P20" s="15"/>
    </row>
    <row r="21" spans="1:16" s="16" customFormat="1" ht="12.75">
      <c r="A21" s="44" t="s">
        <v>13</v>
      </c>
      <c r="B21" s="28" t="s">
        <v>9</v>
      </c>
      <c r="C21" s="34">
        <f t="shared" si="0"/>
        <v>550</v>
      </c>
      <c r="D21" s="35">
        <v>124.34</v>
      </c>
      <c r="E21" s="35">
        <v>108.87</v>
      </c>
      <c r="F21" s="35">
        <v>73.54</v>
      </c>
      <c r="G21" s="35">
        <v>24.75</v>
      </c>
      <c r="H21" s="35">
        <f t="shared" si="2"/>
        <v>0</v>
      </c>
      <c r="I21" s="35">
        <f t="shared" si="3"/>
        <v>0</v>
      </c>
      <c r="J21" s="35">
        <f t="shared" si="4"/>
        <v>0</v>
      </c>
      <c r="K21" s="35">
        <f t="shared" si="5"/>
        <v>0</v>
      </c>
      <c r="L21" s="35">
        <f t="shared" si="6"/>
        <v>0</v>
      </c>
      <c r="M21" s="35">
        <v>23.44</v>
      </c>
      <c r="N21" s="35">
        <v>76.42</v>
      </c>
      <c r="O21" s="35">
        <v>118.64</v>
      </c>
      <c r="P21" s="15"/>
    </row>
    <row r="22" spans="1:16" s="16" customFormat="1" ht="12.75">
      <c r="A22" s="44"/>
      <c r="B22" s="28" t="s">
        <v>8</v>
      </c>
      <c r="C22" s="34">
        <f t="shared" si="0"/>
        <v>2566.523185</v>
      </c>
      <c r="D22" s="35">
        <f>D21*4586.55/1000</f>
        <v>570.2916270000001</v>
      </c>
      <c r="E22" s="35">
        <f>E21*4586.55/1000</f>
        <v>499.33769850000004</v>
      </c>
      <c r="F22" s="35">
        <f>F21*4586.55/1000</f>
        <v>337.2948870000001</v>
      </c>
      <c r="G22" s="35">
        <f>G21*4586.55/1000</f>
        <v>113.5171125</v>
      </c>
      <c r="H22" s="35">
        <f t="shared" si="2"/>
        <v>0</v>
      </c>
      <c r="I22" s="35">
        <f t="shared" si="3"/>
        <v>0</v>
      </c>
      <c r="J22" s="35">
        <f t="shared" si="4"/>
        <v>0</v>
      </c>
      <c r="K22" s="35">
        <f t="shared" si="5"/>
        <v>0</v>
      </c>
      <c r="L22" s="35">
        <f t="shared" si="6"/>
        <v>0</v>
      </c>
      <c r="M22" s="35">
        <f>M21*4787.56/1000</f>
        <v>112.22040640000002</v>
      </c>
      <c r="N22" s="35">
        <f>N21*4787.56/1000</f>
        <v>365.8653352</v>
      </c>
      <c r="O22" s="35">
        <f>O21*4787.56/1000</f>
        <v>567.9961184</v>
      </c>
      <c r="P22" s="15"/>
    </row>
    <row r="23" spans="1:16" s="16" customFormat="1" ht="18.75" customHeight="1">
      <c r="A23" s="36" t="s">
        <v>14</v>
      </c>
      <c r="B23" s="27" t="s">
        <v>9</v>
      </c>
      <c r="C23" s="34">
        <f t="shared" si="0"/>
        <v>1064.59</v>
      </c>
      <c r="D23" s="35">
        <v>226.41</v>
      </c>
      <c r="E23" s="35">
        <v>207.48</v>
      </c>
      <c r="F23" s="35">
        <v>144.5</v>
      </c>
      <c r="G23" s="35">
        <v>82.63</v>
      </c>
      <c r="H23" s="35">
        <f t="shared" si="2"/>
        <v>0</v>
      </c>
      <c r="I23" s="35">
        <f t="shared" si="3"/>
        <v>0</v>
      </c>
      <c r="J23" s="35">
        <f t="shared" si="4"/>
        <v>0</v>
      </c>
      <c r="K23" s="35">
        <f t="shared" si="5"/>
        <v>0</v>
      </c>
      <c r="L23" s="35">
        <f t="shared" si="6"/>
        <v>0</v>
      </c>
      <c r="M23" s="35">
        <v>31.92</v>
      </c>
      <c r="N23" s="35">
        <v>135</v>
      </c>
      <c r="O23" s="35">
        <v>236.65</v>
      </c>
      <c r="P23" s="15"/>
    </row>
    <row r="24" spans="1:16" s="16" customFormat="1" ht="19.5" customHeight="1">
      <c r="A24" s="36"/>
      <c r="B24" s="27" t="s">
        <v>8</v>
      </c>
      <c r="C24" s="34">
        <f t="shared" si="0"/>
        <v>4963.9168702</v>
      </c>
      <c r="D24" s="35">
        <f>D23*4586.55/1000</f>
        <v>1038.4407855</v>
      </c>
      <c r="E24" s="35">
        <f>E23*4586.55/1000</f>
        <v>951.617394</v>
      </c>
      <c r="F24" s="35">
        <f>F23*4586.55/1000</f>
        <v>662.756475</v>
      </c>
      <c r="G24" s="35">
        <f>G23*4586.55/1000</f>
        <v>378.9866265</v>
      </c>
      <c r="H24" s="35">
        <f t="shared" si="2"/>
        <v>0</v>
      </c>
      <c r="I24" s="35">
        <f t="shared" si="3"/>
        <v>0</v>
      </c>
      <c r="J24" s="35">
        <f t="shared" si="4"/>
        <v>0</v>
      </c>
      <c r="K24" s="35">
        <f t="shared" si="5"/>
        <v>0</v>
      </c>
      <c r="L24" s="35">
        <f t="shared" si="6"/>
        <v>0</v>
      </c>
      <c r="M24" s="35">
        <f>M23*4787.56/1000</f>
        <v>152.81891520000002</v>
      </c>
      <c r="N24" s="35">
        <f>N23*4787.56/1000</f>
        <v>646.3206000000001</v>
      </c>
      <c r="O24" s="35">
        <f>O23*4787.56/1000</f>
        <v>1132.976074</v>
      </c>
      <c r="P24" s="15"/>
    </row>
    <row r="25" spans="1:16" s="16" customFormat="1" ht="12.75">
      <c r="A25" s="36" t="s">
        <v>21</v>
      </c>
      <c r="B25" s="27" t="s">
        <v>9</v>
      </c>
      <c r="C25" s="34">
        <f t="shared" si="0"/>
        <v>580</v>
      </c>
      <c r="D25" s="35">
        <v>136.93</v>
      </c>
      <c r="E25" s="35">
        <v>109.61</v>
      </c>
      <c r="F25" s="35">
        <v>64.02</v>
      </c>
      <c r="G25" s="35">
        <v>45.36</v>
      </c>
      <c r="H25" s="35">
        <f t="shared" si="2"/>
        <v>0</v>
      </c>
      <c r="I25" s="35">
        <f t="shared" si="3"/>
        <v>0</v>
      </c>
      <c r="J25" s="35">
        <f t="shared" si="4"/>
        <v>0</v>
      </c>
      <c r="K25" s="35">
        <f t="shared" si="5"/>
        <v>0</v>
      </c>
      <c r="L25" s="35">
        <f t="shared" si="6"/>
        <v>0</v>
      </c>
      <c r="M25" s="35">
        <v>26.37</v>
      </c>
      <c r="N25" s="35">
        <v>76.98</v>
      </c>
      <c r="O25" s="35">
        <v>120.73</v>
      </c>
      <c r="P25" s="15"/>
    </row>
    <row r="26" spans="1:16" s="16" customFormat="1" ht="12.75">
      <c r="A26" s="36"/>
      <c r="B26" s="27" t="s">
        <v>8</v>
      </c>
      <c r="C26" s="34">
        <f t="shared" si="0"/>
        <v>2705.2413208000003</v>
      </c>
      <c r="D26" s="35">
        <f>D25*4586.55/1000</f>
        <v>628.0362915000001</v>
      </c>
      <c r="E26" s="35">
        <f>E25*4586.55/1000</f>
        <v>502.73174550000005</v>
      </c>
      <c r="F26" s="35">
        <f>F25*4586.55/1000</f>
        <v>293.630931</v>
      </c>
      <c r="G26" s="35">
        <f>G25*4586.55/1000</f>
        <v>208.045908</v>
      </c>
      <c r="H26" s="35">
        <f t="shared" si="2"/>
        <v>0</v>
      </c>
      <c r="I26" s="35">
        <f t="shared" si="3"/>
        <v>0</v>
      </c>
      <c r="J26" s="35">
        <f t="shared" si="4"/>
        <v>0</v>
      </c>
      <c r="K26" s="35">
        <f t="shared" si="5"/>
        <v>0</v>
      </c>
      <c r="L26" s="35">
        <f t="shared" si="6"/>
        <v>0</v>
      </c>
      <c r="M26" s="35">
        <f>M25*4787.56/1000</f>
        <v>126.24795720000002</v>
      </c>
      <c r="N26" s="35">
        <f>N25*4787.56/1000</f>
        <v>368.54636880000004</v>
      </c>
      <c r="O26" s="35">
        <f>O25*4787.56/1000</f>
        <v>578.0021188000001</v>
      </c>
      <c r="P26" s="15"/>
    </row>
    <row r="27" spans="1:16" s="16" customFormat="1" ht="14.25" customHeight="1">
      <c r="A27" s="36" t="s">
        <v>15</v>
      </c>
      <c r="B27" s="27" t="s">
        <v>9</v>
      </c>
      <c r="C27" s="34">
        <f t="shared" si="0"/>
        <v>379.81</v>
      </c>
      <c r="D27" s="35">
        <v>81.3</v>
      </c>
      <c r="E27" s="35">
        <v>70.32</v>
      </c>
      <c r="F27" s="35">
        <v>52.11</v>
      </c>
      <c r="G27" s="35">
        <v>32.64</v>
      </c>
      <c r="H27" s="35">
        <f t="shared" si="2"/>
        <v>0</v>
      </c>
      <c r="I27" s="35">
        <f t="shared" si="3"/>
        <v>0</v>
      </c>
      <c r="J27" s="35">
        <f t="shared" si="4"/>
        <v>0</v>
      </c>
      <c r="K27" s="35">
        <f t="shared" si="5"/>
        <v>0</v>
      </c>
      <c r="L27" s="35">
        <f t="shared" si="6"/>
        <v>0</v>
      </c>
      <c r="M27" s="35">
        <v>17.91</v>
      </c>
      <c r="N27" s="35">
        <v>47.61</v>
      </c>
      <c r="O27" s="35">
        <v>77.92</v>
      </c>
      <c r="P27" s="15"/>
    </row>
    <row r="28" spans="1:16" s="16" customFormat="1" ht="12.75">
      <c r="A28" s="36"/>
      <c r="B28" s="27" t="s">
        <v>8</v>
      </c>
      <c r="C28" s="34">
        <f t="shared" si="0"/>
        <v>1770.8504298999999</v>
      </c>
      <c r="D28" s="35">
        <f>D27*4586.55/1000</f>
        <v>372.88651500000003</v>
      </c>
      <c r="E28" s="35">
        <f>E27*4586.55/1000</f>
        <v>322.52619599999997</v>
      </c>
      <c r="F28" s="35">
        <f>F27*4586.55/1000</f>
        <v>239.00512050000003</v>
      </c>
      <c r="G28" s="35">
        <f>G27*4586.55/1000</f>
        <v>149.704992</v>
      </c>
      <c r="H28" s="35">
        <f t="shared" si="2"/>
        <v>0</v>
      </c>
      <c r="I28" s="35">
        <f t="shared" si="3"/>
        <v>0</v>
      </c>
      <c r="J28" s="35">
        <f t="shared" si="4"/>
        <v>0</v>
      </c>
      <c r="K28" s="35">
        <f t="shared" si="5"/>
        <v>0</v>
      </c>
      <c r="L28" s="35">
        <f t="shared" si="6"/>
        <v>0</v>
      </c>
      <c r="M28" s="35">
        <f>M27*4787.56/1000</f>
        <v>85.7451996</v>
      </c>
      <c r="N28" s="35">
        <f>N27*4787.56/1000</f>
        <v>227.93573160000003</v>
      </c>
      <c r="O28" s="35">
        <f>O27*4787.56/1000</f>
        <v>373.04667520000004</v>
      </c>
      <c r="P28" s="15"/>
    </row>
    <row r="29" spans="1:16" s="16" customFormat="1" ht="12.75">
      <c r="A29" s="36" t="s">
        <v>16</v>
      </c>
      <c r="B29" s="27" t="s">
        <v>9</v>
      </c>
      <c r="C29" s="34">
        <f t="shared" si="0"/>
        <v>409.99999999999994</v>
      </c>
      <c r="D29" s="35">
        <v>94.05</v>
      </c>
      <c r="E29" s="35">
        <v>74.02</v>
      </c>
      <c r="F29" s="35">
        <v>55.76</v>
      </c>
      <c r="G29" s="35">
        <v>32.3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12.78</v>
      </c>
      <c r="N29" s="35">
        <v>55.38</v>
      </c>
      <c r="O29" s="35">
        <v>85.71</v>
      </c>
      <c r="P29" s="15"/>
    </row>
    <row r="30" spans="1:16" s="16" customFormat="1" ht="12.75">
      <c r="A30" s="36"/>
      <c r="B30" s="27" t="s">
        <v>8</v>
      </c>
      <c r="C30" s="34">
        <f t="shared" si="0"/>
        <v>1911.4149087</v>
      </c>
      <c r="D30" s="35">
        <f>D29*4586.55/1000</f>
        <v>431.36502750000005</v>
      </c>
      <c r="E30" s="35">
        <f>E29*4586.55/1000</f>
        <v>339.496431</v>
      </c>
      <c r="F30" s="35">
        <f>F29*4586.55/1000</f>
        <v>255.746028</v>
      </c>
      <c r="G30" s="35">
        <f>G29*4586.55/1000</f>
        <v>148.145565</v>
      </c>
      <c r="H30" s="35">
        <f>H29*4714.97/1000</f>
        <v>0</v>
      </c>
      <c r="I30" s="35">
        <f>I29*4714.97/1000</f>
        <v>0</v>
      </c>
      <c r="J30" s="35">
        <f>J29*4714.97/1000</f>
        <v>0</v>
      </c>
      <c r="K30" s="35">
        <f>K29*4714.97/1000</f>
        <v>0</v>
      </c>
      <c r="L30" s="35">
        <f>L29*4714.97/1000</f>
        <v>0</v>
      </c>
      <c r="M30" s="35">
        <f>M29*4787.56/1000</f>
        <v>61.18501680000001</v>
      </c>
      <c r="N30" s="35">
        <f>N29*4787.56/1000</f>
        <v>265.13507280000005</v>
      </c>
      <c r="O30" s="35">
        <f>O29*4787.56/1000</f>
        <v>410.3417676</v>
      </c>
      <c r="P30" s="15"/>
    </row>
    <row r="31" spans="1:16" s="16" customFormat="1" ht="12.75" customHeight="1">
      <c r="A31" s="36" t="s">
        <v>20</v>
      </c>
      <c r="B31" s="27" t="s">
        <v>9</v>
      </c>
      <c r="C31" s="34">
        <f t="shared" si="0"/>
        <v>600</v>
      </c>
      <c r="D31" s="35">
        <v>139.41</v>
      </c>
      <c r="E31" s="35">
        <v>106.21</v>
      </c>
      <c r="F31" s="35">
        <v>77.61</v>
      </c>
      <c r="G31" s="35">
        <v>49.3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20.83</v>
      </c>
      <c r="N31" s="35">
        <v>80.49</v>
      </c>
      <c r="O31" s="35">
        <v>126.15</v>
      </c>
      <c r="P31" s="15"/>
    </row>
    <row r="32" spans="1:16" s="16" customFormat="1" ht="12.75" customHeight="1">
      <c r="A32" s="36"/>
      <c r="B32" s="27" t="s">
        <v>8</v>
      </c>
      <c r="C32" s="34">
        <f t="shared" si="0"/>
        <v>2797.6537447</v>
      </c>
      <c r="D32" s="35">
        <f>D31*4586.55/1000</f>
        <v>639.4109355</v>
      </c>
      <c r="E32" s="35">
        <f>E31*4586.55/1000</f>
        <v>487.1374755</v>
      </c>
      <c r="F32" s="35">
        <f>F31*4586.55/1000</f>
        <v>355.96214549999996</v>
      </c>
      <c r="G32" s="35">
        <f>G31*4586.55/1000</f>
        <v>226.116915</v>
      </c>
      <c r="H32" s="35">
        <f>H31*4714.97/1000</f>
        <v>0</v>
      </c>
      <c r="I32" s="35">
        <f>I31*4714.97/1000</f>
        <v>0</v>
      </c>
      <c r="J32" s="35">
        <f>J31*4714.97/1000</f>
        <v>0</v>
      </c>
      <c r="K32" s="35">
        <f>K31*4714.97/1000</f>
        <v>0</v>
      </c>
      <c r="L32" s="35">
        <f>L31*4714.97/1000</f>
        <v>0</v>
      </c>
      <c r="M32" s="35">
        <f>M31*4787.56/1000</f>
        <v>99.72487480000001</v>
      </c>
      <c r="N32" s="35">
        <f>N31*4787.56/1000</f>
        <v>385.3507044</v>
      </c>
      <c r="O32" s="35">
        <f>O31*4787.56/1000</f>
        <v>603.9506940000001</v>
      </c>
      <c r="P32" s="15"/>
    </row>
    <row r="33" spans="1:16" s="16" customFormat="1" ht="12.75" customHeight="1">
      <c r="A33" s="36" t="s">
        <v>17</v>
      </c>
      <c r="B33" s="27" t="s">
        <v>9</v>
      </c>
      <c r="C33" s="34">
        <f t="shared" si="0"/>
        <v>1300</v>
      </c>
      <c r="D33" s="35">
        <v>312.72</v>
      </c>
      <c r="E33" s="35">
        <v>229.06</v>
      </c>
      <c r="F33" s="35">
        <v>173.88</v>
      </c>
      <c r="G33" s="35">
        <v>96.47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42.43</v>
      </c>
      <c r="N33" s="35">
        <v>168.04</v>
      </c>
      <c r="O33" s="35">
        <v>277.4</v>
      </c>
      <c r="P33" s="15"/>
    </row>
    <row r="34" spans="1:16" s="16" customFormat="1" ht="16.5" customHeight="1">
      <c r="A34" s="36"/>
      <c r="B34" s="27" t="s">
        <v>8</v>
      </c>
      <c r="C34" s="34">
        <f t="shared" si="0"/>
        <v>6060.5817487</v>
      </c>
      <c r="D34" s="35">
        <f>D33*4586.55/1000</f>
        <v>1434.3059160000003</v>
      </c>
      <c r="E34" s="35">
        <f>E33*4586.55/1000</f>
        <v>1050.5951430000002</v>
      </c>
      <c r="F34" s="35">
        <f>F33*4586.55/1000</f>
        <v>797.509314</v>
      </c>
      <c r="G34" s="35">
        <f>G33*4586.55/1000</f>
        <v>442.46447850000004</v>
      </c>
      <c r="H34" s="35">
        <f>H33*4714.97/1000</f>
        <v>0</v>
      </c>
      <c r="I34" s="35">
        <f>I33*4714.97/1000</f>
        <v>0</v>
      </c>
      <c r="J34" s="35">
        <f>J33*4714.97/1000</f>
        <v>0</v>
      </c>
      <c r="K34" s="35">
        <f>K33*4714.97/1000</f>
        <v>0</v>
      </c>
      <c r="L34" s="35">
        <f>L33*4714.97/1000</f>
        <v>0</v>
      </c>
      <c r="M34" s="35">
        <f>M33*4787.56/1000</f>
        <v>203.13617080000003</v>
      </c>
      <c r="N34" s="35">
        <f>N33*4787.56/1000</f>
        <v>804.5015824000001</v>
      </c>
      <c r="O34" s="35">
        <f>O33*4787.56/1000</f>
        <v>1328.069144</v>
      </c>
      <c r="P34" s="15"/>
    </row>
    <row r="35" spans="1:16" s="16" customFormat="1" ht="12.75">
      <c r="A35" s="36" t="s">
        <v>18</v>
      </c>
      <c r="B35" s="27" t="s">
        <v>9</v>
      </c>
      <c r="C35" s="34">
        <f t="shared" si="0"/>
        <v>48.14999999999999</v>
      </c>
      <c r="D35" s="35">
        <v>10.7</v>
      </c>
      <c r="E35" s="35">
        <v>8.69</v>
      </c>
      <c r="F35" s="35">
        <v>6.7</v>
      </c>
      <c r="G35" s="35">
        <v>3.71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2.96</v>
      </c>
      <c r="N35" s="35">
        <v>5.94</v>
      </c>
      <c r="O35" s="35">
        <v>9.45</v>
      </c>
      <c r="P35" s="15"/>
    </row>
    <row r="36" spans="1:16" s="16" customFormat="1" ht="12.75">
      <c r="A36" s="49"/>
      <c r="B36" s="27" t="s">
        <v>8</v>
      </c>
      <c r="C36" s="34">
        <f t="shared" si="0"/>
        <v>224.53091600000002</v>
      </c>
      <c r="D36" s="35">
        <f>D35*4586.55/1000</f>
        <v>49.076085</v>
      </c>
      <c r="E36" s="35">
        <f>E35*4586.55/1000</f>
        <v>39.8571195</v>
      </c>
      <c r="F36" s="35">
        <f>F35*4586.55/1000</f>
        <v>30.729885000000003</v>
      </c>
      <c r="G36" s="35">
        <f>G35*4586.55/1000</f>
        <v>17.0161005</v>
      </c>
      <c r="H36" s="35">
        <f>H35*4714.97/1000</f>
        <v>0</v>
      </c>
      <c r="I36" s="35">
        <f>I35*4714.97/1000</f>
        <v>0</v>
      </c>
      <c r="J36" s="35">
        <f>J35*4714.97/1000</f>
        <v>0</v>
      </c>
      <c r="K36" s="35">
        <f>K35*4714.97/1000</f>
        <v>0</v>
      </c>
      <c r="L36" s="35">
        <f>L35*4714.97/1000</f>
        <v>0</v>
      </c>
      <c r="M36" s="35">
        <f>M35*4787.56/1000</f>
        <v>14.1711776</v>
      </c>
      <c r="N36" s="35">
        <f>N35*4787.56/1000</f>
        <v>28.438106400000006</v>
      </c>
      <c r="O36" s="35">
        <f>O35*4787.56/1000</f>
        <v>45.242442000000004</v>
      </c>
      <c r="P36" s="15"/>
    </row>
    <row r="37" spans="1:16" s="16" customFormat="1" ht="12.75">
      <c r="A37" s="36" t="s">
        <v>29</v>
      </c>
      <c r="B37" s="27" t="s">
        <v>28</v>
      </c>
      <c r="C37" s="34">
        <f t="shared" si="0"/>
        <v>457</v>
      </c>
      <c r="D37" s="35">
        <v>103.64</v>
      </c>
      <c r="E37" s="35">
        <v>77.62</v>
      </c>
      <c r="F37" s="35">
        <v>66.74</v>
      </c>
      <c r="G37" s="35">
        <v>32.47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21.93</v>
      </c>
      <c r="N37" s="35">
        <v>61.47</v>
      </c>
      <c r="O37" s="35">
        <v>93.13</v>
      </c>
      <c r="P37" s="15"/>
    </row>
    <row r="38" spans="1:16" s="16" customFormat="1" ht="12.75">
      <c r="A38" s="36"/>
      <c r="B38" s="27" t="s">
        <v>46</v>
      </c>
      <c r="C38" s="34">
        <f t="shared" si="0"/>
        <v>2131.5376453000003</v>
      </c>
      <c r="D38" s="35">
        <f>D37*4586.55/1000</f>
        <v>475.35004200000003</v>
      </c>
      <c r="E38" s="35">
        <f>E37*4586.55/1000</f>
        <v>356.00801100000007</v>
      </c>
      <c r="F38" s="35">
        <f>F37*4586.55/1000</f>
        <v>306.106347</v>
      </c>
      <c r="G38" s="35">
        <f>G37*4586.55/1000</f>
        <v>148.92527850000002</v>
      </c>
      <c r="H38" s="35">
        <f>H37*4714.97/1000</f>
        <v>0</v>
      </c>
      <c r="I38" s="35">
        <f>I37*4714.97/1000</f>
        <v>0</v>
      </c>
      <c r="J38" s="35">
        <f>J37*4714.97/1000</f>
        <v>0</v>
      </c>
      <c r="K38" s="35">
        <f>K37*4714.97/1000</f>
        <v>0</v>
      </c>
      <c r="L38" s="35">
        <f>L37*4714.97/1000</f>
        <v>0</v>
      </c>
      <c r="M38" s="35">
        <f>M37*4787.56/1000</f>
        <v>104.99119080000001</v>
      </c>
      <c r="N38" s="35">
        <f>N37*4787.56/1000</f>
        <v>294.29131320000005</v>
      </c>
      <c r="O38" s="35">
        <f>O37*4787.56/1000</f>
        <v>445.86546280000005</v>
      </c>
      <c r="P38" s="15"/>
    </row>
    <row r="39" spans="1:16" s="18" customFormat="1" ht="12.75">
      <c r="A39" s="39" t="s">
        <v>10</v>
      </c>
      <c r="B39" s="29" t="s">
        <v>9</v>
      </c>
      <c r="C39" s="34">
        <f>SUM(C15,C17,C19,C21,C23,C25,C27,C29,C31,C33,C35,C37)</f>
        <v>6689.429999999999</v>
      </c>
      <c r="D39" s="34">
        <f aca="true" t="shared" si="7" ref="D39:O39">SUM(D15,D17,D19,D21,D23,D25,D27,D29,D31,D33,D35,D37)</f>
        <v>1534.5200000000002</v>
      </c>
      <c r="E39" s="34">
        <f t="shared" si="7"/>
        <v>1239.48</v>
      </c>
      <c r="F39" s="34">
        <f t="shared" si="7"/>
        <v>886.34</v>
      </c>
      <c r="G39" s="34">
        <f t="shared" si="7"/>
        <v>473.91999999999996</v>
      </c>
      <c r="H39" s="34">
        <f t="shared" si="7"/>
        <v>0</v>
      </c>
      <c r="I39" s="34">
        <f t="shared" si="7"/>
        <v>0</v>
      </c>
      <c r="J39" s="34">
        <f t="shared" si="7"/>
        <v>0</v>
      </c>
      <c r="K39" s="34">
        <f t="shared" si="7"/>
        <v>0</v>
      </c>
      <c r="L39" s="34">
        <f t="shared" si="7"/>
        <v>0</v>
      </c>
      <c r="M39" s="34">
        <f t="shared" si="7"/>
        <v>245.93000000000004</v>
      </c>
      <c r="N39" s="34">
        <f t="shared" si="7"/>
        <v>887.6300000000001</v>
      </c>
      <c r="O39" s="34">
        <f t="shared" si="7"/>
        <v>1421.6100000000001</v>
      </c>
      <c r="P39" s="17"/>
    </row>
    <row r="40" spans="1:16" s="18" customFormat="1" ht="12.75">
      <c r="A40" s="39"/>
      <c r="B40" s="29" t="s">
        <v>8</v>
      </c>
      <c r="C40" s="34">
        <f>SUM(C16,C18,C20,C22,C24,C26,C28,C30,C32,C34,C36,C38)</f>
        <v>31195.0198882</v>
      </c>
      <c r="D40" s="34">
        <f aca="true" t="shared" si="8" ref="D40:O40">SUM(D16,D18,D20,D22,D24,D26,D28,D30,D32,D34,D36,D38)</f>
        <v>7038.152706000001</v>
      </c>
      <c r="E40" s="34">
        <f t="shared" si="8"/>
        <v>5684.936994000001</v>
      </c>
      <c r="F40" s="34">
        <f t="shared" si="8"/>
        <v>4065.2427270000003</v>
      </c>
      <c r="G40" s="34">
        <f t="shared" si="8"/>
        <v>2173.657776</v>
      </c>
      <c r="H40" s="34">
        <f t="shared" si="8"/>
        <v>0</v>
      </c>
      <c r="I40" s="34">
        <f t="shared" si="8"/>
        <v>0</v>
      </c>
      <c r="J40" s="34">
        <f t="shared" si="8"/>
        <v>0</v>
      </c>
      <c r="K40" s="34">
        <f t="shared" si="8"/>
        <v>0</v>
      </c>
      <c r="L40" s="34">
        <f t="shared" si="8"/>
        <v>0</v>
      </c>
      <c r="M40" s="34">
        <f t="shared" si="8"/>
        <v>1177.4046307999997</v>
      </c>
      <c r="N40" s="34">
        <f t="shared" si="8"/>
        <v>4249.5818828</v>
      </c>
      <c r="O40" s="34">
        <f t="shared" si="8"/>
        <v>6806.0431716</v>
      </c>
      <c r="P40" s="17"/>
    </row>
    <row r="41" spans="1:16" s="16" customFormat="1" ht="14.25" customHeight="1">
      <c r="A41" s="36" t="s">
        <v>35</v>
      </c>
      <c r="B41" s="27" t="s">
        <v>9</v>
      </c>
      <c r="C41" s="34">
        <f t="shared" si="0"/>
        <v>270.56</v>
      </c>
      <c r="D41" s="35">
        <v>60.57</v>
      </c>
      <c r="E41" s="35">
        <v>50.87</v>
      </c>
      <c r="F41" s="35">
        <v>38.48</v>
      </c>
      <c r="G41" s="35">
        <v>20.25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10.8</v>
      </c>
      <c r="N41" s="35">
        <v>35.78</v>
      </c>
      <c r="O41" s="35">
        <v>53.81</v>
      </c>
      <c r="P41" s="15"/>
    </row>
    <row r="42" spans="1:16" s="16" customFormat="1" ht="12" customHeight="1">
      <c r="A42" s="49"/>
      <c r="B42" s="27" t="s">
        <v>8</v>
      </c>
      <c r="C42" s="34">
        <f t="shared" si="0"/>
        <v>1261.1163619</v>
      </c>
      <c r="D42" s="35">
        <f>D41*4586.55/1000</f>
        <v>277.8073335</v>
      </c>
      <c r="E42" s="35">
        <f>E41*4586.55/1000</f>
        <v>233.3177985</v>
      </c>
      <c r="F42" s="35">
        <f>F41*4586.55/1000</f>
        <v>176.490444</v>
      </c>
      <c r="G42" s="35">
        <f>G41*4586.55/1000</f>
        <v>92.87763749999999</v>
      </c>
      <c r="H42" s="35">
        <f>H41*4714.97/1000</f>
        <v>0</v>
      </c>
      <c r="I42" s="35">
        <f>I41*4714.97/1000</f>
        <v>0</v>
      </c>
      <c r="J42" s="35">
        <f>J41*4714.97/1000</f>
        <v>0</v>
      </c>
      <c r="K42" s="35">
        <f>K41*4714.97/1000</f>
        <v>0</v>
      </c>
      <c r="L42" s="35">
        <f>L41*4714.97/1000</f>
        <v>0</v>
      </c>
      <c r="M42" s="35">
        <f>M41*4787.56/1000</f>
        <v>51.70564800000001</v>
      </c>
      <c r="N42" s="35">
        <f>N41*4787.56/1000</f>
        <v>171.29889680000002</v>
      </c>
      <c r="O42" s="35">
        <f>O41*4787.56/1000</f>
        <v>257.61860360000003</v>
      </c>
      <c r="P42" s="15"/>
    </row>
    <row r="43" spans="1:16" s="16" customFormat="1" ht="15" customHeight="1">
      <c r="A43" s="36" t="s">
        <v>36</v>
      </c>
      <c r="B43" s="27" t="s">
        <v>9</v>
      </c>
      <c r="C43" s="34">
        <f t="shared" si="0"/>
        <v>395.24</v>
      </c>
      <c r="D43" s="35">
        <v>90.48</v>
      </c>
      <c r="E43" s="35">
        <v>74.88</v>
      </c>
      <c r="F43" s="35">
        <v>54.9</v>
      </c>
      <c r="G43" s="35">
        <v>29.99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16.56</v>
      </c>
      <c r="N43" s="35">
        <v>51.29</v>
      </c>
      <c r="O43" s="35">
        <v>77.14</v>
      </c>
      <c r="P43" s="15"/>
    </row>
    <row r="44" spans="1:16" s="16" customFormat="1" ht="12.75">
      <c r="A44" s="49"/>
      <c r="B44" s="27" t="s">
        <v>8</v>
      </c>
      <c r="C44" s="34">
        <f t="shared" si="0"/>
        <v>1841.9324619000004</v>
      </c>
      <c r="D44" s="35">
        <f>D43*4586.55/1000</f>
        <v>414.99104400000004</v>
      </c>
      <c r="E44" s="35">
        <f>E43*4586.55/1000</f>
        <v>343.440864</v>
      </c>
      <c r="F44" s="35">
        <f>F43*4586.55/1000</f>
        <v>251.801595</v>
      </c>
      <c r="G44" s="35">
        <f>G43*4586.55/1000</f>
        <v>137.55063449999997</v>
      </c>
      <c r="H44" s="35">
        <f>H43*4714.97/1000</f>
        <v>0</v>
      </c>
      <c r="I44" s="35">
        <f>I43*4714.97/1000</f>
        <v>0</v>
      </c>
      <c r="J44" s="35">
        <f>J43*4714.97/1000</f>
        <v>0</v>
      </c>
      <c r="K44" s="35">
        <f>K43*4714.97/1000</f>
        <v>0</v>
      </c>
      <c r="L44" s="35">
        <f>L43*4714.97/1000</f>
        <v>0</v>
      </c>
      <c r="M44" s="35">
        <f>M43*4787.56/1000</f>
        <v>79.2819936</v>
      </c>
      <c r="N44" s="35">
        <f>N43*4787.56/1000</f>
        <v>245.55395240000001</v>
      </c>
      <c r="O44" s="35">
        <f>O43*4787.56/1000</f>
        <v>369.31237840000006</v>
      </c>
      <c r="P44" s="15"/>
    </row>
    <row r="45" spans="1:16" s="16" customFormat="1" ht="15" customHeight="1">
      <c r="A45" s="36" t="s">
        <v>37</v>
      </c>
      <c r="B45" s="27" t="s">
        <v>9</v>
      </c>
      <c r="C45" s="34">
        <f t="shared" si="0"/>
        <v>395.24</v>
      </c>
      <c r="D45" s="35">
        <v>90.48</v>
      </c>
      <c r="E45" s="35">
        <v>74.88</v>
      </c>
      <c r="F45" s="35">
        <v>54.9</v>
      </c>
      <c r="G45" s="35">
        <v>29.99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16.56</v>
      </c>
      <c r="N45" s="35">
        <v>51.29</v>
      </c>
      <c r="O45" s="35">
        <v>77.14</v>
      </c>
      <c r="P45" s="15"/>
    </row>
    <row r="46" spans="1:16" s="16" customFormat="1" ht="12.75">
      <c r="A46" s="49"/>
      <c r="B46" s="27" t="s">
        <v>8</v>
      </c>
      <c r="C46" s="34">
        <f t="shared" si="0"/>
        <v>1841.9324619000004</v>
      </c>
      <c r="D46" s="35">
        <f>D45*4586.55/1000</f>
        <v>414.99104400000004</v>
      </c>
      <c r="E46" s="35">
        <f>E45*4586.55/1000</f>
        <v>343.440864</v>
      </c>
      <c r="F46" s="35">
        <f>F45*4586.55/1000</f>
        <v>251.801595</v>
      </c>
      <c r="G46" s="35">
        <f>G45*4586.55/1000</f>
        <v>137.55063449999997</v>
      </c>
      <c r="H46" s="35">
        <f>H45*4714.97/1000</f>
        <v>0</v>
      </c>
      <c r="I46" s="35">
        <f>I45*4714.97/1000</f>
        <v>0</v>
      </c>
      <c r="J46" s="35">
        <f>J45*4714.97/1000</f>
        <v>0</v>
      </c>
      <c r="K46" s="35">
        <f>K45*4714.97/1000</f>
        <v>0</v>
      </c>
      <c r="L46" s="35">
        <f>L45*4714.97/1000</f>
        <v>0</v>
      </c>
      <c r="M46" s="35">
        <f>M45*4787.56/1000</f>
        <v>79.2819936</v>
      </c>
      <c r="N46" s="35">
        <f>N45*4787.56/1000</f>
        <v>245.55395240000001</v>
      </c>
      <c r="O46" s="35">
        <f>O45*4787.56/1000</f>
        <v>369.31237840000006</v>
      </c>
      <c r="P46" s="15"/>
    </row>
    <row r="47" spans="1:15" ht="14.25" customHeight="1">
      <c r="A47" s="36" t="s">
        <v>38</v>
      </c>
      <c r="B47" s="27" t="s">
        <v>9</v>
      </c>
      <c r="C47" s="34">
        <f t="shared" si="0"/>
        <v>38.22</v>
      </c>
      <c r="D47" s="35">
        <v>8.59</v>
      </c>
      <c r="E47" s="35">
        <v>6.91</v>
      </c>
      <c r="F47" s="35">
        <v>5.4</v>
      </c>
      <c r="G47" s="35">
        <v>3.01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1.64</v>
      </c>
      <c r="N47" s="35">
        <v>5.05</v>
      </c>
      <c r="O47" s="35">
        <v>7.62</v>
      </c>
    </row>
    <row r="48" spans="1:15" ht="16.5" customHeight="1">
      <c r="A48" s="49"/>
      <c r="B48" s="27" t="s">
        <v>8</v>
      </c>
      <c r="C48" s="34">
        <f t="shared" si="0"/>
        <v>178.1743941</v>
      </c>
      <c r="D48" s="35">
        <f>D47*4586.55/1000</f>
        <v>39.3984645</v>
      </c>
      <c r="E48" s="35">
        <f>E47*4586.55/1000</f>
        <v>31.693060500000005</v>
      </c>
      <c r="F48" s="35">
        <f>F47*4586.55/1000</f>
        <v>24.767370000000003</v>
      </c>
      <c r="G48" s="35">
        <f>G47*4586.55/1000</f>
        <v>13.8055155</v>
      </c>
      <c r="H48" s="35">
        <f>H47*4714.97/1000</f>
        <v>0</v>
      </c>
      <c r="I48" s="35">
        <f>I47*4714.97/1000</f>
        <v>0</v>
      </c>
      <c r="J48" s="35">
        <f>J47*4714.97/1000</f>
        <v>0</v>
      </c>
      <c r="K48" s="35">
        <f>K47*4714.97/1000</f>
        <v>0</v>
      </c>
      <c r="L48" s="35">
        <f>L47*4714.97/1000</f>
        <v>0</v>
      </c>
      <c r="M48" s="35">
        <f>M47*4787.56/1000</f>
        <v>7.851598399999999</v>
      </c>
      <c r="N48" s="35">
        <f>N47*4787.56/1000</f>
        <v>24.177178</v>
      </c>
      <c r="O48" s="35">
        <f>O47*4787.56/1000</f>
        <v>36.48120720000001</v>
      </c>
    </row>
    <row r="49" spans="1:16" s="16" customFormat="1" ht="15" customHeight="1">
      <c r="A49" s="36" t="s">
        <v>39</v>
      </c>
      <c r="B49" s="27" t="s">
        <v>9</v>
      </c>
      <c r="C49" s="34">
        <f t="shared" si="0"/>
        <v>193.22000000000003</v>
      </c>
      <c r="D49" s="35">
        <v>39.9</v>
      </c>
      <c r="E49" s="35">
        <v>31.56</v>
      </c>
      <c r="F49" s="35">
        <v>28.69</v>
      </c>
      <c r="G49" s="35">
        <v>16.59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9.65</v>
      </c>
      <c r="N49" s="35">
        <v>26.69</v>
      </c>
      <c r="O49" s="35">
        <v>40.14</v>
      </c>
      <c r="P49" s="15"/>
    </row>
    <row r="50" spans="1:16" s="16" customFormat="1" ht="14.25" customHeight="1">
      <c r="A50" s="49"/>
      <c r="B50" s="27" t="s">
        <v>8</v>
      </c>
      <c r="C50" s="34">
        <f t="shared" si="0"/>
        <v>901.5864358000001</v>
      </c>
      <c r="D50" s="35">
        <f>D49*4586.55/1000</f>
        <v>183.003345</v>
      </c>
      <c r="E50" s="35">
        <f>E49*4586.55/1000</f>
        <v>144.751518</v>
      </c>
      <c r="F50" s="35">
        <f>F49*4586.55/1000</f>
        <v>131.5881195</v>
      </c>
      <c r="G50" s="35">
        <f>G49*4586.55/1000</f>
        <v>76.0908645</v>
      </c>
      <c r="H50" s="35">
        <f>H49*4714.97/1000</f>
        <v>0</v>
      </c>
      <c r="I50" s="35">
        <f>I49*4714.97/1000</f>
        <v>0</v>
      </c>
      <c r="J50" s="35">
        <f>J49*4714.97/1000</f>
        <v>0</v>
      </c>
      <c r="K50" s="35">
        <f>K49*4714.97/1000</f>
        <v>0</v>
      </c>
      <c r="L50" s="35">
        <f>L49*4714.97/1000</f>
        <v>0</v>
      </c>
      <c r="M50" s="35">
        <f>M49*4787.56/1000</f>
        <v>46.199954000000005</v>
      </c>
      <c r="N50" s="35">
        <f>N49*4787.56/1000</f>
        <v>127.77997640000001</v>
      </c>
      <c r="O50" s="35">
        <f>O49*4787.56/1000</f>
        <v>192.17265840000002</v>
      </c>
      <c r="P50" s="15"/>
    </row>
    <row r="51" spans="1:16" s="16" customFormat="1" ht="17.25" customHeight="1">
      <c r="A51" s="36" t="s">
        <v>40</v>
      </c>
      <c r="B51" s="27" t="s">
        <v>9</v>
      </c>
      <c r="C51" s="34">
        <f t="shared" si="0"/>
        <v>280</v>
      </c>
      <c r="D51" s="35">
        <v>41.76</v>
      </c>
      <c r="E51" s="35">
        <v>41.76</v>
      </c>
      <c r="F51" s="35">
        <v>37.63</v>
      </c>
      <c r="G51" s="35">
        <v>36.48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37.85</v>
      </c>
      <c r="N51" s="35">
        <v>41.76</v>
      </c>
      <c r="O51" s="35">
        <v>42.76</v>
      </c>
      <c r="P51" s="15"/>
    </row>
    <row r="52" spans="1:16" s="16" customFormat="1" ht="17.25" customHeight="1">
      <c r="A52" s="49"/>
      <c r="B52" s="27" t="s">
        <v>8</v>
      </c>
      <c r="C52" s="34">
        <f t="shared" si="0"/>
        <v>1308.8315937000002</v>
      </c>
      <c r="D52" s="35">
        <f>D51*4586.55/1000</f>
        <v>191.53432800000002</v>
      </c>
      <c r="E52" s="35">
        <f>E51*4586.55/1000</f>
        <v>191.53432800000002</v>
      </c>
      <c r="F52" s="35">
        <f>F51*4586.55/1000</f>
        <v>172.5918765</v>
      </c>
      <c r="G52" s="35">
        <f>G51*4586.55/1000</f>
        <v>167.317344</v>
      </c>
      <c r="H52" s="35">
        <f>H51*4714.97/1000</f>
        <v>0</v>
      </c>
      <c r="I52" s="35">
        <f>I51*4714.97/1000</f>
        <v>0</v>
      </c>
      <c r="J52" s="35">
        <f>J51*4714.97/1000</f>
        <v>0</v>
      </c>
      <c r="K52" s="35">
        <f>K51*4714.97/1000</f>
        <v>0</v>
      </c>
      <c r="L52" s="35">
        <f>L51*4714.97/1000</f>
        <v>0</v>
      </c>
      <c r="M52" s="35">
        <f>M51*4787.56/1000</f>
        <v>181.209146</v>
      </c>
      <c r="N52" s="35">
        <f>N51*4787.56/1000</f>
        <v>199.9285056</v>
      </c>
      <c r="O52" s="35">
        <f>O51*4787.56/1000</f>
        <v>204.7160656</v>
      </c>
      <c r="P52" s="15"/>
    </row>
    <row r="53" spans="1:16" s="16" customFormat="1" ht="14.25" customHeight="1">
      <c r="A53" s="36" t="s">
        <v>45</v>
      </c>
      <c r="B53" s="27" t="s">
        <v>9</v>
      </c>
      <c r="C53" s="34">
        <f t="shared" si="0"/>
        <v>187.37</v>
      </c>
      <c r="D53" s="35">
        <v>40.6</v>
      </c>
      <c r="E53" s="35">
        <v>31.29</v>
      </c>
      <c r="F53" s="35">
        <v>22.42</v>
      </c>
      <c r="G53" s="35">
        <v>10.09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11.81</v>
      </c>
      <c r="N53" s="35">
        <v>31.29</v>
      </c>
      <c r="O53" s="35">
        <v>39.87</v>
      </c>
      <c r="P53" s="15"/>
    </row>
    <row r="54" spans="1:16" s="16" customFormat="1" ht="12.75">
      <c r="A54" s="49"/>
      <c r="B54" s="27" t="s">
        <v>8</v>
      </c>
      <c r="C54" s="34">
        <f t="shared" si="0"/>
        <v>876.0596732000001</v>
      </c>
      <c r="D54" s="35">
        <f>D53*4586.55/1000</f>
        <v>186.21393000000003</v>
      </c>
      <c r="E54" s="35">
        <f>E53*4586.55/1000</f>
        <v>143.5131495</v>
      </c>
      <c r="F54" s="35">
        <f>F53*4586.55/1000</f>
        <v>102.83045100000001</v>
      </c>
      <c r="G54" s="35">
        <f>G53*4586.55/1000</f>
        <v>46.2782895</v>
      </c>
      <c r="H54" s="35">
        <f>H53*4714.97/1000</f>
        <v>0</v>
      </c>
      <c r="I54" s="35">
        <f>I53*4714.97/1000</f>
        <v>0</v>
      </c>
      <c r="J54" s="35">
        <f>J53*4714.97/1000</f>
        <v>0</v>
      </c>
      <c r="K54" s="35">
        <f>K53*4714.97/1000</f>
        <v>0</v>
      </c>
      <c r="L54" s="35">
        <f>L53*4714.97/1000</f>
        <v>0</v>
      </c>
      <c r="M54" s="35">
        <f>M53*4787.56/1000</f>
        <v>56.54108360000001</v>
      </c>
      <c r="N54" s="35">
        <f>N53*4787.56/1000</f>
        <v>149.8027524</v>
      </c>
      <c r="O54" s="35">
        <f>O53*4787.56/1000</f>
        <v>190.8800172</v>
      </c>
      <c r="P54" s="15"/>
    </row>
    <row r="55" spans="1:16" s="16" customFormat="1" ht="15" customHeight="1">
      <c r="A55" s="36" t="s">
        <v>41</v>
      </c>
      <c r="B55" s="27" t="s">
        <v>9</v>
      </c>
      <c r="C55" s="34">
        <f t="shared" si="0"/>
        <v>271</v>
      </c>
      <c r="D55" s="35">
        <v>61.32</v>
      </c>
      <c r="E55" s="35">
        <v>48.83</v>
      </c>
      <c r="F55" s="35">
        <v>37.59</v>
      </c>
      <c r="G55" s="35">
        <v>20.28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13.95</v>
      </c>
      <c r="N55" s="35">
        <v>34.99</v>
      </c>
      <c r="O55" s="35">
        <v>54.04</v>
      </c>
      <c r="P55" s="15"/>
    </row>
    <row r="56" spans="1:16" s="16" customFormat="1" ht="12.75">
      <c r="A56" s="49"/>
      <c r="B56" s="27" t="s">
        <v>8</v>
      </c>
      <c r="C56" s="34">
        <f t="shared" si="0"/>
        <v>1263.6550598000001</v>
      </c>
      <c r="D56" s="35">
        <f>D55*4586.55/1000</f>
        <v>281.24724599999996</v>
      </c>
      <c r="E56" s="35">
        <f>E55*4586.55/1000</f>
        <v>223.9612365</v>
      </c>
      <c r="F56" s="35">
        <f>F55*4586.55/1000</f>
        <v>172.40841450000002</v>
      </c>
      <c r="G56" s="35">
        <f>G55*4586.55/1000</f>
        <v>93.015234</v>
      </c>
      <c r="H56" s="35">
        <f>H55*4714.97/1000</f>
        <v>0</v>
      </c>
      <c r="I56" s="35">
        <f>I55*4714.97/1000</f>
        <v>0</v>
      </c>
      <c r="J56" s="35">
        <f>J55*4714.97/1000</f>
        <v>0</v>
      </c>
      <c r="K56" s="35">
        <f>K55*4714.97/1000</f>
        <v>0</v>
      </c>
      <c r="L56" s="35">
        <f>L55*4714.97/1000</f>
        <v>0</v>
      </c>
      <c r="M56" s="35">
        <f>M55*4787.56/1000</f>
        <v>66.786462</v>
      </c>
      <c r="N56" s="35">
        <f>N55*4787.56/1000</f>
        <v>167.51672440000004</v>
      </c>
      <c r="O56" s="35">
        <f>O55*4787.56/1000</f>
        <v>258.71974240000003</v>
      </c>
      <c r="P56" s="15"/>
    </row>
    <row r="57" spans="1:16" s="16" customFormat="1" ht="12.75">
      <c r="A57" s="39" t="s">
        <v>30</v>
      </c>
      <c r="B57" s="27" t="s">
        <v>28</v>
      </c>
      <c r="C57" s="34">
        <f>SUM(C41,C43,C45,C47,C49,C51,C53,C55,)</f>
        <v>2030.85</v>
      </c>
      <c r="D57" s="34">
        <f>SUM(D41,D43,D45,D47,D49,D51,D53,D55,)</f>
        <v>433.70000000000005</v>
      </c>
      <c r="E57" s="34">
        <f aca="true" t="shared" si="9" ref="E57:O57">SUM(E41,E43,E45,E47,E49,E51,E53,E55,)</f>
        <v>360.98</v>
      </c>
      <c r="F57" s="34">
        <f t="shared" si="9"/>
        <v>280.01</v>
      </c>
      <c r="G57" s="34">
        <f t="shared" si="9"/>
        <v>166.68</v>
      </c>
      <c r="H57" s="34">
        <f t="shared" si="9"/>
        <v>0</v>
      </c>
      <c r="I57" s="34">
        <f t="shared" si="9"/>
        <v>0</v>
      </c>
      <c r="J57" s="34">
        <f t="shared" si="9"/>
        <v>0</v>
      </c>
      <c r="K57" s="34">
        <f t="shared" si="9"/>
        <v>0</v>
      </c>
      <c r="L57" s="34">
        <f t="shared" si="9"/>
        <v>0</v>
      </c>
      <c r="M57" s="34">
        <f t="shared" si="9"/>
        <v>118.82000000000001</v>
      </c>
      <c r="N57" s="34">
        <f t="shared" si="9"/>
        <v>278.14</v>
      </c>
      <c r="O57" s="34">
        <f t="shared" si="9"/>
        <v>392.52</v>
      </c>
      <c r="P57" s="15"/>
    </row>
    <row r="58" spans="1:16" s="16" customFormat="1" ht="12.75">
      <c r="A58" s="36"/>
      <c r="B58" s="27" t="s">
        <v>8</v>
      </c>
      <c r="C58" s="34">
        <f>SUM(C42,C44,C46,C48,C50,C52,C54,C56,)</f>
        <v>9473.2884423</v>
      </c>
      <c r="D58" s="34">
        <f>SUM(D42,D44,D46,D48,D50,D52,D54,D56,)</f>
        <v>1989.1867350000002</v>
      </c>
      <c r="E58" s="34">
        <f aca="true" t="shared" si="10" ref="E58:O58">SUM(E42,E44,E46,E48,E50,E52,E54,E56,)</f>
        <v>1655.6528190000001</v>
      </c>
      <c r="F58" s="34">
        <f t="shared" si="10"/>
        <v>1284.2798655</v>
      </c>
      <c r="G58" s="34">
        <f t="shared" si="10"/>
        <v>764.4861539999999</v>
      </c>
      <c r="H58" s="34">
        <f t="shared" si="10"/>
        <v>0</v>
      </c>
      <c r="I58" s="34">
        <f t="shared" si="10"/>
        <v>0</v>
      </c>
      <c r="J58" s="34">
        <f t="shared" si="10"/>
        <v>0</v>
      </c>
      <c r="K58" s="34">
        <f t="shared" si="10"/>
        <v>0</v>
      </c>
      <c r="L58" s="34">
        <f t="shared" si="10"/>
        <v>0</v>
      </c>
      <c r="M58" s="34">
        <f t="shared" si="10"/>
        <v>568.8578792000001</v>
      </c>
      <c r="N58" s="34">
        <f t="shared" si="10"/>
        <v>1331.6119384000003</v>
      </c>
      <c r="O58" s="34">
        <f t="shared" si="10"/>
        <v>1879.2130512000003</v>
      </c>
      <c r="P58" s="15"/>
    </row>
    <row r="59" spans="1:16" s="16" customFormat="1" ht="15" customHeight="1">
      <c r="A59" s="36" t="s">
        <v>42</v>
      </c>
      <c r="B59" s="27" t="s">
        <v>9</v>
      </c>
      <c r="C59" s="34">
        <f t="shared" si="0"/>
        <v>200</v>
      </c>
      <c r="D59" s="35">
        <v>50.32</v>
      </c>
      <c r="E59" s="35">
        <v>37.59</v>
      </c>
      <c r="F59" s="35">
        <v>25.06</v>
      </c>
      <c r="G59" s="35">
        <v>11.23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9.16</v>
      </c>
      <c r="N59" s="35">
        <v>22.85</v>
      </c>
      <c r="O59" s="35">
        <v>43.79</v>
      </c>
      <c r="P59" s="15"/>
    </row>
    <row r="60" spans="1:16" s="16" customFormat="1" ht="15.75" customHeight="1">
      <c r="A60" s="36"/>
      <c r="B60" s="27" t="s">
        <v>8</v>
      </c>
      <c r="C60" s="34">
        <f>D60+E60+F60+G60+H60+I60+J60+K60+L60+M60+N60+O60</f>
        <v>932.5465580000002</v>
      </c>
      <c r="D60" s="35">
        <f>D59*4586.55/1000</f>
        <v>230.795196</v>
      </c>
      <c r="E60" s="35">
        <f>E59*4586.55/1000</f>
        <v>172.40841450000002</v>
      </c>
      <c r="F60" s="35">
        <f>F59*4586.55/1000</f>
        <v>114.938943</v>
      </c>
      <c r="G60" s="35">
        <f>G59*4586.55/1000</f>
        <v>51.50695650000001</v>
      </c>
      <c r="H60" s="35">
        <f>H59*4714.97/1000</f>
        <v>0</v>
      </c>
      <c r="I60" s="35">
        <f>I59*4714.97/1000</f>
        <v>0</v>
      </c>
      <c r="J60" s="35">
        <f>J59*4714.97/1000</f>
        <v>0</v>
      </c>
      <c r="K60" s="35">
        <f>K59*4714.97/1000</f>
        <v>0</v>
      </c>
      <c r="L60" s="35">
        <f>L59*4714.97/1000</f>
        <v>0</v>
      </c>
      <c r="M60" s="35">
        <f>M59*4787.56/1000</f>
        <v>43.8540496</v>
      </c>
      <c r="N60" s="35">
        <f>N59*4787.56/1000</f>
        <v>109.39574600000002</v>
      </c>
      <c r="O60" s="35">
        <f>O59*4787.56/1000</f>
        <v>209.6472524</v>
      </c>
      <c r="P60" s="15"/>
    </row>
    <row r="61" spans="1:16" s="19" customFormat="1" ht="13.5" customHeight="1">
      <c r="A61" s="39" t="s">
        <v>11</v>
      </c>
      <c r="B61" s="29" t="s">
        <v>9</v>
      </c>
      <c r="C61" s="34">
        <f aca="true" t="shared" si="11" ref="C61:G62">SUM(C39,C57,C59)</f>
        <v>8920.279999999999</v>
      </c>
      <c r="D61" s="34">
        <f t="shared" si="11"/>
        <v>2018.5400000000002</v>
      </c>
      <c r="E61" s="34">
        <f t="shared" si="11"/>
        <v>1638.05</v>
      </c>
      <c r="F61" s="34">
        <f t="shared" si="11"/>
        <v>1191.4099999999999</v>
      </c>
      <c r="G61" s="34">
        <f t="shared" si="11"/>
        <v>651.8299999999999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f aca="true" t="shared" si="12" ref="M61:O62">SUM(M39,M57,M59)</f>
        <v>373.9100000000001</v>
      </c>
      <c r="N61" s="34">
        <f t="shared" si="12"/>
        <v>1188.62</v>
      </c>
      <c r="O61" s="34">
        <f t="shared" si="12"/>
        <v>1857.92</v>
      </c>
      <c r="P61" s="4"/>
    </row>
    <row r="62" spans="1:16" s="19" customFormat="1" ht="20.25" customHeight="1">
      <c r="A62" s="39"/>
      <c r="B62" s="30" t="s">
        <v>31</v>
      </c>
      <c r="C62" s="34">
        <f t="shared" si="11"/>
        <v>41600.854888500005</v>
      </c>
      <c r="D62" s="34">
        <f t="shared" si="11"/>
        <v>9258.134637</v>
      </c>
      <c r="E62" s="34">
        <f t="shared" si="11"/>
        <v>7512.9982275</v>
      </c>
      <c r="F62" s="34">
        <f t="shared" si="11"/>
        <v>5464.4615355000005</v>
      </c>
      <c r="G62" s="34">
        <f t="shared" si="11"/>
        <v>2989.6508865</v>
      </c>
      <c r="H62" s="34">
        <f>SUM(H40,H58,H60)</f>
        <v>0</v>
      </c>
      <c r="I62" s="34">
        <f>SUM(I40,I58,I60)</f>
        <v>0</v>
      </c>
      <c r="J62" s="34">
        <f>SUM(J40,J58,J60)</f>
        <v>0</v>
      </c>
      <c r="K62" s="34">
        <f>SUM(K40,K58,K60)</f>
        <v>0</v>
      </c>
      <c r="L62" s="34">
        <f>SUM(L40,L58,L60)</f>
        <v>0</v>
      </c>
      <c r="M62" s="34">
        <f t="shared" si="12"/>
        <v>1790.1165595999998</v>
      </c>
      <c r="N62" s="34">
        <f t="shared" si="12"/>
        <v>5690.589567200001</v>
      </c>
      <c r="O62" s="34">
        <f t="shared" si="12"/>
        <v>8894.9034752</v>
      </c>
      <c r="P62" s="4"/>
    </row>
    <row r="63" spans="1:16" s="16" customFormat="1" ht="15" customHeight="1">
      <c r="A63" s="36" t="s">
        <v>47</v>
      </c>
      <c r="B63" s="27" t="s">
        <v>9</v>
      </c>
      <c r="C63" s="34">
        <f>D63+E63+F63+G63+H63+I63+J63+K63+L63+M63+N63+O63</f>
        <v>146.976</v>
      </c>
      <c r="D63" s="35">
        <v>43.677</v>
      </c>
      <c r="E63" s="35">
        <v>21.771</v>
      </c>
      <c r="F63" s="35">
        <v>17.981</v>
      </c>
      <c r="G63" s="35">
        <v>8.144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9.025</v>
      </c>
      <c r="N63" s="35">
        <v>17.059</v>
      </c>
      <c r="O63" s="35">
        <v>29.319</v>
      </c>
      <c r="P63" s="15"/>
    </row>
    <row r="64" spans="1:16" s="16" customFormat="1" ht="15.75" customHeight="1">
      <c r="A64" s="36"/>
      <c r="B64" s="27" t="s">
        <v>8</v>
      </c>
      <c r="C64" s="34">
        <f>D64+E64+F64+G64+H64+I64+J64+K64+L64+M64+N64+O64</f>
        <v>685.2493298300001</v>
      </c>
      <c r="D64" s="35">
        <f>D63*4586.55/1000</f>
        <v>200.32674434999998</v>
      </c>
      <c r="E64" s="35">
        <f>E63*4586.55/1000</f>
        <v>99.85378005</v>
      </c>
      <c r="F64" s="35">
        <f>F63*4586.55/1000</f>
        <v>82.47075555000002</v>
      </c>
      <c r="G64" s="35">
        <f>G63*4586.55/1000</f>
        <v>37.3528632</v>
      </c>
      <c r="H64" s="35">
        <f>H63*4714.97/1000</f>
        <v>0</v>
      </c>
      <c r="I64" s="35">
        <f>I63*4714.97/1000</f>
        <v>0</v>
      </c>
      <c r="J64" s="35">
        <f>J63*4714.97/1000</f>
        <v>0</v>
      </c>
      <c r="K64" s="35">
        <f>K63*4714.97/1000</f>
        <v>0</v>
      </c>
      <c r="L64" s="35">
        <f>L63*4714.97/1000</f>
        <v>0</v>
      </c>
      <c r="M64" s="35">
        <f>M63*4787.56/1000</f>
        <v>43.20772900000001</v>
      </c>
      <c r="N64" s="35">
        <f>N63*4787.56/1000</f>
        <v>81.67098604000002</v>
      </c>
      <c r="O64" s="35">
        <f>O63*4787.56/1000</f>
        <v>140.36647164000001</v>
      </c>
      <c r="P64" s="15"/>
    </row>
    <row r="65" spans="1:16" s="16" customFormat="1" ht="15" customHeight="1">
      <c r="A65" s="36" t="s">
        <v>53</v>
      </c>
      <c r="B65" s="27" t="s">
        <v>9</v>
      </c>
      <c r="C65" s="34">
        <f>D65+E65+F65+G65+H65+I65+J65+K65+L65+M65+N65+O65</f>
        <v>291.892</v>
      </c>
      <c r="D65" s="35">
        <v>66.474</v>
      </c>
      <c r="E65" s="35">
        <v>53.32</v>
      </c>
      <c r="F65" s="35">
        <v>41.036</v>
      </c>
      <c r="G65" s="35">
        <v>22.463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11.875</v>
      </c>
      <c r="N65" s="35">
        <v>38.037</v>
      </c>
      <c r="O65" s="35">
        <v>58.687</v>
      </c>
      <c r="P65" s="15"/>
    </row>
    <row r="66" spans="1:16" s="16" customFormat="1" ht="24" customHeight="1">
      <c r="A66" s="36"/>
      <c r="B66" s="27" t="s">
        <v>8</v>
      </c>
      <c r="C66" s="34">
        <f>D66+E66+F66+G66+H66+I66+J66+K66+L66+M66+N66+O66</f>
        <v>1360.6067375900002</v>
      </c>
      <c r="D66" s="35">
        <f>D65*4586.55/1000</f>
        <v>304.88632470000005</v>
      </c>
      <c r="E66" s="35">
        <f>E65*4586.55/1000</f>
        <v>244.55484600000003</v>
      </c>
      <c r="F66" s="35">
        <f>F65*4586.55/1000</f>
        <v>188.21366580000003</v>
      </c>
      <c r="G66" s="35">
        <f>G65*4586.55/1000</f>
        <v>103.02767265000001</v>
      </c>
      <c r="H66" s="35">
        <f>H65*4714.97/1000</f>
        <v>0</v>
      </c>
      <c r="I66" s="35">
        <f>I65*4714.97/1000</f>
        <v>0</v>
      </c>
      <c r="J66" s="35">
        <f>J65*4714.97/1000</f>
        <v>0</v>
      </c>
      <c r="K66" s="35">
        <f>K65*4714.97/1000</f>
        <v>0</v>
      </c>
      <c r="L66" s="35">
        <f>L65*4714.97/1000</f>
        <v>0</v>
      </c>
      <c r="M66" s="35">
        <f>M65*4787.56/1000</f>
        <v>56.852275</v>
      </c>
      <c r="N66" s="35">
        <f>N65*4787.56/1000</f>
        <v>182.10441972</v>
      </c>
      <c r="O66" s="35">
        <f>O65*4787.56/1000</f>
        <v>280.96753372</v>
      </c>
      <c r="P66" s="15"/>
    </row>
    <row r="67" spans="1:16" s="19" customFormat="1" ht="12.75">
      <c r="A67" s="39" t="s">
        <v>32</v>
      </c>
      <c r="B67" s="29" t="s">
        <v>9</v>
      </c>
      <c r="C67" s="34">
        <f>SUM(C9,C11,C13,C61,C63,C65)</f>
        <v>10140.848</v>
      </c>
      <c r="D67" s="34">
        <f>SUM(D9,D11,D13,D61,D63,D65)</f>
        <v>2299.1510000000003</v>
      </c>
      <c r="E67" s="34">
        <f aca="true" t="shared" si="13" ref="E67:O67">SUM(E9,E11,E13,E61,E63,E65)</f>
        <v>1858.291</v>
      </c>
      <c r="F67" s="34">
        <f t="shared" si="13"/>
        <v>1345.447</v>
      </c>
      <c r="G67" s="34">
        <f t="shared" si="13"/>
        <v>736.2469999999998</v>
      </c>
      <c r="H67" s="34">
        <f t="shared" si="13"/>
        <v>0</v>
      </c>
      <c r="I67" s="34">
        <f t="shared" si="13"/>
        <v>0</v>
      </c>
      <c r="J67" s="34">
        <f t="shared" si="13"/>
        <v>0</v>
      </c>
      <c r="K67" s="34">
        <f t="shared" si="13"/>
        <v>0</v>
      </c>
      <c r="L67" s="34">
        <f t="shared" si="13"/>
        <v>0</v>
      </c>
      <c r="M67" s="34">
        <f t="shared" si="13"/>
        <v>440.08000000000004</v>
      </c>
      <c r="N67" s="34">
        <f t="shared" si="13"/>
        <v>1353.436</v>
      </c>
      <c r="O67" s="34">
        <f t="shared" si="13"/>
        <v>2108.196</v>
      </c>
      <c r="P67" s="4"/>
    </row>
    <row r="68" spans="1:16" s="19" customFormat="1" ht="12.75">
      <c r="A68" s="39"/>
      <c r="B68" s="29" t="s">
        <v>8</v>
      </c>
      <c r="C68" s="34">
        <f>SUM(C10,C12,C14,C62,C64,C66)</f>
        <v>47295.78952352001</v>
      </c>
      <c r="D68" s="34">
        <f>SUM(D10,D12,D14,D62,D64,D66)</f>
        <v>10545.171019050002</v>
      </c>
      <c r="E68" s="34">
        <f aca="true" t="shared" si="14" ref="E68:O68">SUM(E10,E12,E14,E62,E64,E66)</f>
        <v>8523.14458605</v>
      </c>
      <c r="F68" s="34">
        <f t="shared" si="14"/>
        <v>6170.959937850001</v>
      </c>
      <c r="G68" s="34">
        <f t="shared" si="14"/>
        <v>3376.83367785</v>
      </c>
      <c r="H68" s="34">
        <f t="shared" si="14"/>
        <v>0</v>
      </c>
      <c r="I68" s="34">
        <f t="shared" si="14"/>
        <v>0</v>
      </c>
      <c r="J68" s="34">
        <f t="shared" si="14"/>
        <v>0</v>
      </c>
      <c r="K68" s="34">
        <f t="shared" si="14"/>
        <v>0</v>
      </c>
      <c r="L68" s="34">
        <f t="shared" si="14"/>
        <v>0</v>
      </c>
      <c r="M68" s="34">
        <f t="shared" si="14"/>
        <v>2106.9094048</v>
      </c>
      <c r="N68" s="34">
        <f t="shared" si="14"/>
        <v>6479.65605616</v>
      </c>
      <c r="O68" s="34">
        <f t="shared" si="14"/>
        <v>10093.114841760002</v>
      </c>
      <c r="P68" s="4"/>
    </row>
    <row r="69" spans="1:16" s="22" customFormat="1" ht="12.75">
      <c r="A69" s="20"/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1"/>
    </row>
    <row r="70" spans="1:16" s="19" customFormat="1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8"/>
      <c r="N70" s="8"/>
      <c r="O70" s="8"/>
      <c r="P70" s="4"/>
    </row>
    <row r="71" spans="1:15" ht="12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</row>
  </sheetData>
  <sheetProtection/>
  <mergeCells count="37">
    <mergeCell ref="A53:A54"/>
    <mergeCell ref="A55:A56"/>
    <mergeCell ref="A63:A64"/>
    <mergeCell ref="A27:A28"/>
    <mergeCell ref="A29:A30"/>
    <mergeCell ref="A57:A58"/>
    <mergeCell ref="A59:A60"/>
    <mergeCell ref="A71:O71"/>
    <mergeCell ref="A70:L70"/>
    <mergeCell ref="A47:A48"/>
    <mergeCell ref="A35:A36"/>
    <mergeCell ref="A41:A42"/>
    <mergeCell ref="A43:A44"/>
    <mergeCell ref="A45:A46"/>
    <mergeCell ref="A37:A38"/>
    <mergeCell ref="A49:A50"/>
    <mergeCell ref="A51:A52"/>
    <mergeCell ref="A1:O1"/>
    <mergeCell ref="A2:O2"/>
    <mergeCell ref="A21:A22"/>
    <mergeCell ref="J4:O4"/>
    <mergeCell ref="L6:O6"/>
    <mergeCell ref="A67:A68"/>
    <mergeCell ref="A61:A62"/>
    <mergeCell ref="A23:A24"/>
    <mergeCell ref="A33:A34"/>
    <mergeCell ref="A25:A26"/>
    <mergeCell ref="A65:A66"/>
    <mergeCell ref="J5:O5"/>
    <mergeCell ref="A9:A10"/>
    <mergeCell ref="A11:A12"/>
    <mergeCell ref="A31:A32"/>
    <mergeCell ref="A39:A40"/>
    <mergeCell ref="A19:A20"/>
    <mergeCell ref="A15:A16"/>
    <mergeCell ref="A17:A18"/>
    <mergeCell ref="A13:A14"/>
  </mergeCells>
  <printOptions/>
  <pageMargins left="0.15748031496062992" right="0.03937007874015748" top="0" bottom="0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Senchilo</cp:lastModifiedBy>
  <cp:lastPrinted>2017-01-26T01:55:57Z</cp:lastPrinted>
  <dcterms:created xsi:type="dcterms:W3CDTF">2009-09-07T02:59:36Z</dcterms:created>
  <dcterms:modified xsi:type="dcterms:W3CDTF">2017-01-26T01:58:08Z</dcterms:modified>
  <cp:category/>
  <cp:version/>
  <cp:contentType/>
  <cp:contentStatus/>
</cp:coreProperties>
</file>